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ettis\Desktop\"/>
    </mc:Choice>
  </mc:AlternateContent>
  <xr:revisionPtr revIDLastSave="0" documentId="13_ncr:1_{B7AD5F38-463C-4D60-AAD5-5D7F51466B0E}" xr6:coauthVersionLast="47" xr6:coauthVersionMax="47" xr10:uidLastSave="{00000000-0000-0000-0000-000000000000}"/>
  <bookViews>
    <workbookView xWindow="-120" yWindow="-120" windowWidth="29040" windowHeight="15840" activeTab="1" xr2:uid="{978B6CD3-2D96-49F5-9B6C-6495FD720E10}"/>
  </bookViews>
  <sheets>
    <sheet name="ContributiRichiesti" sheetId="1" r:id="rId1"/>
    <sheet name="ContributiAssegnati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3" i="2"/>
  <c r="I13" i="2"/>
  <c r="F14" i="2"/>
  <c r="G14" i="2"/>
  <c r="H14" i="2"/>
  <c r="E8" i="2"/>
  <c r="E10" i="2"/>
  <c r="E9" i="2"/>
  <c r="E11" i="2"/>
  <c r="E12" i="2"/>
  <c r="E14" i="2" l="1"/>
  <c r="D8" i="2" l="1"/>
  <c r="D10" i="2"/>
  <c r="D9" i="2"/>
  <c r="D11" i="2"/>
  <c r="D12" i="2"/>
  <c r="D3" i="2"/>
  <c r="C3" i="2"/>
  <c r="D7" i="2"/>
  <c r="C7" i="2"/>
  <c r="D6" i="2"/>
  <c r="C6" i="2"/>
  <c r="D4" i="2"/>
  <c r="D5" i="2"/>
  <c r="C5" i="2"/>
  <c r="C4" i="2"/>
  <c r="C14" i="2" l="1"/>
  <c r="I3" i="2"/>
  <c r="I8" i="2"/>
  <c r="D14" i="2"/>
  <c r="F20" i="1" l="1"/>
  <c r="C26" i="1"/>
  <c r="C20" i="1"/>
  <c r="F29" i="1"/>
  <c r="C29" i="1"/>
  <c r="F26" i="1"/>
  <c r="C14" i="1"/>
  <c r="C6" i="1"/>
  <c r="D28" i="1"/>
  <c r="D27" i="1"/>
  <c r="D25" i="1"/>
  <c r="D24" i="1"/>
  <c r="D23" i="1"/>
  <c r="D22" i="1"/>
  <c r="D21" i="1"/>
  <c r="D19" i="1"/>
  <c r="D18" i="1"/>
  <c r="D17" i="1"/>
  <c r="D16" i="1"/>
  <c r="D15" i="1"/>
  <c r="E28" i="1" l="1"/>
  <c r="E3" i="1"/>
  <c r="E4" i="1"/>
  <c r="E5" i="1"/>
  <c r="E7" i="1"/>
  <c r="E8" i="1"/>
  <c r="E9" i="1"/>
  <c r="E10" i="1"/>
  <c r="E11" i="1"/>
  <c r="E12" i="1"/>
  <c r="E1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tc={C3685084-BD39-41F5-9916-68FEBBB00CFD}</author>
    <author>tc={E565AA43-65EF-45CA-A55D-BA1465271796}</author>
    <author>tc={245A67F1-55AD-497C-A6CE-0265C7045A68}</author>
    <author>tc={1011D6A8-CD2A-41AD-945E-5D54A020F050}</author>
    <author>tc={03279D0F-5850-41E2-85D7-04919885C39D}</author>
    <author>tc={16A4F53E-F31D-4F8C-A40F-CF2F14CC88DF}</author>
    <author>tc={54B0BF60-9999-49EA-8E67-799FFCC8102A}</author>
    <author>tc={182DCAD7-03BB-468C-8001-142C1ED01163}</author>
    <author>tc={378081C4-C373-404E-AF6E-86AA2591198E}</author>
    <author>tc={BDDADD82-0255-46AA-A16E-F9C1FFB0BF74}</author>
    <author>tc={4D217A51-169A-4721-9E93-6E349B59E093}</author>
    <author>tc={BED9FEFF-E809-4810-9DD9-1A1DF04F1FDC}</author>
    <author>tc={46D78792-37BF-4C34-A610-ED48D40FEE22}</author>
    <author>tc={A12E7FB1-A056-4E48-AE99-A2D93AC11B3F}</author>
    <author>tc={3D74C9C3-D9FA-41C0-9F5C-7381DC23E4B6}</author>
    <author>tc={5F9DDE55-BEBE-49A1-A92B-55BE27B31E56}</author>
    <author>tc={5F4FBCD0-9455-45DD-9A57-E07802D91C32}</author>
    <author>tc={98704538-63C2-4979-BD40-FB03DAB5AEDB}</author>
    <author>tc={523F1C35-414A-4903-9551-A51AB2A0702B}</author>
    <author>tc={80BF42B2-8CD6-4D5A-8C08-9ACB97C7CA4E}</author>
    <author>tc={AB2C9D75-27A1-4A28-866D-F1DD52DD7D42}</author>
    <author>tc={EE04FEE8-8B71-4E87-8B18-02410F17DB8D}</author>
    <author>tc={FCB8FFAE-2530-42DB-8C1F-312FD9718E89}</author>
    <author>tc={2AAD0E36-8459-43FC-A4BA-5E0EFF089FB6}</author>
    <author>tc={C2ADE88A-31EC-4295-846A-03830726C37F}</author>
    <author>tc={7CBC33AF-50D8-4065-A1C9-44E05DB15192}</author>
    <author>tc={AA942B42-2DFE-4558-BDB7-CCD58FFD5898}</author>
    <author>tc={C93E13F3-FE0C-42CF-A982-6D649F47F3D0}</author>
    <author>tc={4245A269-5A9F-4F70-BD63-CE14460D1982}</author>
  </authors>
  <commentList>
    <comment ref="C3" authorId="0" shapeId="0" xr:uid="{C3685084-BD39-41F5-9916-68FEBBB00CF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n.24 del 03/03/2020</t>
      </text>
    </comment>
    <comment ref="D3" authorId="1" shapeId="0" xr:uid="{E565AA43-65EF-45CA-A55D-BA1465271796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anticipazione con Determinazione del Direttore ATO3 n.32 del 11/05/2021</t>
      </text>
    </comment>
    <comment ref="H3" authorId="2" shapeId="0" xr:uid="{245A67F1-55AD-497C-A6CE-0265C7045A68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11 del 17/02/2025</t>
      </text>
    </comment>
    <comment ref="C4" authorId="3" shapeId="0" xr:uid="{1011D6A8-CD2A-41AD-945E-5D54A020F05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n.24 del 03/03/2020</t>
      </text>
    </comment>
    <comment ref="D4" authorId="4" shapeId="0" xr:uid="{03279D0F-5850-41E2-85D7-04919885C39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anticipazione con Determinazione del Direttore ATO3 n.32 del 11/05/2021</t>
      </text>
    </comment>
    <comment ref="G4" authorId="5" shapeId="0" xr:uid="{16A4F53E-F31D-4F8C-A40F-CF2F14CC88D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106 del 12/12/2024</t>
      </text>
    </comment>
    <comment ref="C5" authorId="6" shapeId="0" xr:uid="{54B0BF60-9999-49EA-8E67-799FFCC8102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n.24 del 03/03/2020</t>
      </text>
    </comment>
    <comment ref="D5" authorId="7" shapeId="0" xr:uid="{182DCAD7-03BB-468C-8001-142C1ED0116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anticipazione con Determinazione del Direttore ATO3 n.32 del 11/05/2021</t>
      </text>
    </comment>
    <comment ref="H5" authorId="8" shapeId="0" xr:uid="{378081C4-C373-404E-AF6E-86AA2591198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10 del 17/02/2025</t>
      </text>
    </comment>
    <comment ref="C6" authorId="9" shapeId="0" xr:uid="{BDDADD82-0255-46AA-A16E-F9C1FFB0BF7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n.24 del 03/03/2020</t>
      </text>
    </comment>
    <comment ref="D6" authorId="10" shapeId="0" xr:uid="{4D217A51-169A-4721-9E93-6E349B59E09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anticipazione con Determinazione del Direttore ATO3 n.32 del 11/05/2021</t>
      </text>
    </comment>
    <comment ref="H6" authorId="11" shapeId="0" xr:uid="{BED9FEFF-E809-4810-9DD9-1A1DF04F1FD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12 del 17/02/2025</t>
      </text>
    </comment>
    <comment ref="C7" authorId="12" shapeId="0" xr:uid="{46D78792-37BF-4C34-A610-ED48D40FEE2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n.24 del 03/03/2020</t>
      </text>
    </comment>
    <comment ref="D7" authorId="13" shapeId="0" xr:uid="{A12E7FB1-A056-4E48-AE99-A2D93AC11B3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anticipazione con Determinazione del Direttore ATO3 n.32 del 11/05/2021</t>
      </text>
    </comment>
    <comment ref="H7" authorId="14" shapeId="0" xr:uid="{3D74C9C3-D9FA-41C0-9F5C-7381DC23E4B6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30 del 28/04/2025</t>
      </text>
    </comment>
    <comment ref="D8" authorId="15" shapeId="0" xr:uid="{5F9DDE55-BEBE-49A1-A92B-55BE27B31E56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n.35 del 11/05/2021</t>
      </text>
    </comment>
    <comment ref="E8" authorId="16" shapeId="0" xr:uid="{5F4FBCD0-9455-45DD-9A57-E07802D91C3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di anticipazione con Determinazione del Direttore ATO3 n. 37 del 23/05/2022</t>
      </text>
    </comment>
    <comment ref="G8" authorId="17" shapeId="0" xr:uid="{98704538-63C2-4979-BD40-FB03DAB5AEDB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105 del 12/12/2024</t>
      </text>
    </comment>
    <comment ref="D9" authorId="18" shapeId="0" xr:uid="{523F1C35-414A-4903-9551-A51AB2A0702B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n.35 del 11/05/2021</t>
      </text>
    </comment>
    <comment ref="E9" authorId="19" shapeId="0" xr:uid="{80BF42B2-8CD6-4D5A-8C08-9ACB97C7CA4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di anticipazione con Determinazione del Direttore ATO3 n. 37 del 23/05/2022</t>
      </text>
    </comment>
    <comment ref="H9" authorId="20" shapeId="0" xr:uid="{AB2C9D75-27A1-4A28-866D-F1DD52DD7D4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20 del 12/03/2025</t>
      </text>
    </comment>
    <comment ref="D10" authorId="21" shapeId="0" xr:uid="{EE04FEE8-8B71-4E87-8B18-02410F17DB8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n.35 del 11/05/2021</t>
      </text>
    </comment>
    <comment ref="E10" authorId="22" shapeId="0" xr:uid="{FCB8FFAE-2530-42DB-8C1F-312FD9718E8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di anticipazione con Determinazione del Direttore ATO3 n. 37 del 23/05/2022</t>
      </text>
    </comment>
    <comment ref="D11" authorId="23" shapeId="0" xr:uid="{2AAD0E36-8459-43FC-A4BA-5E0EFF089FB6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n.35 del 11/05/2021</t>
      </text>
    </comment>
    <comment ref="E11" authorId="24" shapeId="0" xr:uid="{C2ADE88A-31EC-4295-846A-03830726C37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di anticipazione con Determinazione del Direttore ATO3 n. 37 del 23/05/2022</t>
      </text>
    </comment>
    <comment ref="H11" authorId="25" shapeId="0" xr:uid="{7CBC33AF-50D8-4065-A1C9-44E05DB1519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Domanda di Rimborso n.1. Determinazione del Direttore ATO3 n. 19 del 12/03/2025</t>
      </text>
    </comment>
    <comment ref="D12" authorId="26" shapeId="0" xr:uid="{AA942B42-2DFE-4558-BDB7-CCD58FFD5898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10% anticipazione con Determinazione del Direttore ATO3 n.35 del 11/05/2021</t>
      </text>
    </comment>
    <comment ref="E12" authorId="27" shapeId="0" xr:uid="{C93E13F3-FE0C-42CF-A982-6D649F47F3D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ulteriore 10% di anticipazione con Determinazione del Direttore ATO3 n. 37 del 23/05/2022</t>
      </text>
    </comment>
    <comment ref="G13" authorId="28" shapeId="0" xr:uid="{4245A269-5A9F-4F70-BD63-CE14460D198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Liquidazione anticipazione 30% con Determinazione del Direttore ATO3 n. 74 del 16/09/2024</t>
      </text>
    </comment>
  </commentList>
</comments>
</file>

<file path=xl/sharedStrings.xml><?xml version="1.0" encoding="utf-8"?>
<sst xmlns="http://schemas.openxmlformats.org/spreadsheetml/2006/main" count="67" uniqueCount="62">
  <si>
    <t>Realizzazione di n. 3 impianti di potabilizzazione: Marolino, Campocavallo e Padiglione</t>
  </si>
  <si>
    <t>Interconnessione tra i campi pozzi di Marolino, Vallememoria e Campocavallo</t>
  </si>
  <si>
    <t>Interconnessione Marolino - Porto Recanati</t>
  </si>
  <si>
    <t>Interconnessione tra i campi pozzi di Marolino, San Firmano e Acquesalate</t>
  </si>
  <si>
    <t>Importo</t>
  </si>
  <si>
    <t>% finanziamento</t>
  </si>
  <si>
    <t>FSC 2021-2027. Elenco interventi trasmesso dall'ATO3 alla Regione Marche con prot. AATO3 n. 1135 (prot. Astea 5790 del 14/09/2020)</t>
  </si>
  <si>
    <t>Linea di intervento</t>
  </si>
  <si>
    <t>Sostituzione massiva contatori utenza</t>
  </si>
  <si>
    <t>Finanziamento richiesto</t>
  </si>
  <si>
    <t>Collegamento fognario con collettore in pressione DE 500 dal dep. Alvata (Potenza Picena) al dep. Santa Maria in Potenza (Porto Recanati), mediante stazione dei sollevamento</t>
  </si>
  <si>
    <t>Revamping dell’impianto di depurazione di Sant'Agostino nel Comune di Recanati</t>
  </si>
  <si>
    <t>Revamping dell'impianto di depurazione Sambucheto nel Comune di Recanati</t>
  </si>
  <si>
    <t xml:space="preserve">Completamento del collettamento del versante sud del capoluogo - Località Casenuove, Villa, San Paterniano </t>
  </si>
  <si>
    <t>Spostamento impianti tecnologici dell'area del parcheggio Pastrengo e rinnovo condotte fognarie su attraversamento Fiume Potenza nel Comune di Porto Recanati</t>
  </si>
  <si>
    <t>Macrocontenitori (Investimenti di rinnovo rete nel periodo 2021-2027 da PdI)</t>
  </si>
  <si>
    <t>Piano Nazionale Acquedotti: Potenziamento, valorizzazione ed interconnessioni delle risorse idriche disponibili nel litorale tra i Fiumi Musone e Chienti</t>
  </si>
  <si>
    <t>- Aspio I stralcio (Osimo, aggl.to Castelfidardo)</t>
  </si>
  <si>
    <t>- z.a. Piane Potenza (Montecassiano)</t>
  </si>
  <si>
    <t>- Casette Antonelli (Potenza Picena)</t>
  </si>
  <si>
    <t>- Castelnuovo (Recanati)</t>
  </si>
  <si>
    <t>- San Pietro (Recanati)</t>
  </si>
  <si>
    <t>- Aspio II stralcio (Osimo, aggl.to Castelfidardo)</t>
  </si>
  <si>
    <t>- Montefiore (Recanati, aggl.to Montefano)</t>
  </si>
  <si>
    <t>- Montefano Versante Sud (Montefano)</t>
  </si>
  <si>
    <t>- Zona campo sportivo (Montelupone)</t>
  </si>
  <si>
    <t>- Località centro (Potenza Picena)</t>
  </si>
  <si>
    <t>FSC2014-2020 . Finanziamento assegnato: Accordo di programma sottoscritto il 24/04/2019. prot. AATO3 n. 870 (prot. Astea 4917 del 25/07/2019)</t>
  </si>
  <si>
    <t>Addendum FSC2014-2020 Finanziamento assegnato: Atto integrativo all'accordo di programma sottoscritto il 13/05/2020. prot. AATO3 n. 719 (prot. Astea 5790 del 14/09/2020)</t>
  </si>
  <si>
    <t>Decreto Regione Marche del 19/03/2020 n. 17 attuativo della DGR 1209/19</t>
  </si>
  <si>
    <t>Monitoraggio degli scolmatori di rete fognaria della fascia costiera dei Comuni gestiti da Astea</t>
  </si>
  <si>
    <t>Distrettualizzazione del centro storico di Potenza Picena servito dal Serbatoio Colle Bianco</t>
  </si>
  <si>
    <t>Importo massimo finanziabile deliberato</t>
  </si>
  <si>
    <t>Totale</t>
  </si>
  <si>
    <t>Da</t>
  </si>
  <si>
    <t>A</t>
  </si>
  <si>
    <t>Esecuzione lavori</t>
  </si>
  <si>
    <t>-</t>
  </si>
  <si>
    <t>Anno 2020</t>
  </si>
  <si>
    <t>Adeguamento scarichi non depurati agglomerato z.a. Piane Potenza</t>
  </si>
  <si>
    <t>Adeguamento scarichi non depurati località Casette Antonelli</t>
  </si>
  <si>
    <t>Adeguamento scarichi non depurati agglomerato C.da San Pietro</t>
  </si>
  <si>
    <t>Adeguamento scarichi non depurati agglomerato Castelnuovo</t>
  </si>
  <si>
    <t>Collettamento dei reflui della frazione Aspio - I stralcio</t>
  </si>
  <si>
    <t>Collettamento dei reflui della frazione Aspio - II stralcio</t>
  </si>
  <si>
    <t>Adeguamento scarichi non depurati agglomerato Montefiore (Recanati) al depuratore di Castelfidardo</t>
  </si>
  <si>
    <t>Collettamento scarichi Versante Sud di Montefano</t>
  </si>
  <si>
    <t>Adeguamento scarichi non depurati agglomerato zona Campo Sportivo di Montelupone</t>
  </si>
  <si>
    <t>Adeguamento scarichi non depurati località Centro di Potenza Picena</t>
  </si>
  <si>
    <t>Anno 2021</t>
  </si>
  <si>
    <t>Anno 2022</t>
  </si>
  <si>
    <t>Anno 2023</t>
  </si>
  <si>
    <t>Anno 2024</t>
  </si>
  <si>
    <t>Anno 2025</t>
  </si>
  <si>
    <t>Interventi di adeguamento del depuratore di acque reflue urbane Sambucheto di Recanati (MC)</t>
  </si>
  <si>
    <t>Piano Operativo Ambiente FSC 2014-2020: Atto Integrativo all’Accordo di programma “per la realizzazione di interventi di miglioramento del Servizio Idrico Integrato” sottoscritto in data 13/05/2020</t>
  </si>
  <si>
    <t>Piano Operativo Ambiente FSC 2014-2020: Accordo di programma “per la realizzazione di interventi di miglioramento del Servizio Idrico Integrato” sottoscritto in data 24/04/2019</t>
  </si>
  <si>
    <t>Totale contributi per anno</t>
  </si>
  <si>
    <t>Totale contributi liquidati per linea di finanziamento</t>
  </si>
  <si>
    <t>Intervento</t>
  </si>
  <si>
    <t>Piano Nazionale di Ripresa e Resilienza (PNRR) - M2C4 Investimento 4.4 “fognatura e depurazione”</t>
  </si>
  <si>
    <t>Linea di finanziamento (FSC, PNRR)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</si>
</sst>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  <numFmt numFmtId="165" formatCode="0.0%"/>
    <numFmt numFmtId="166" formatCode="#,##0;\-\ #,##0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i/>
      <sz val="11"/>
      <color rgb="FFFF0000"/>
      <name val="Arial Narrow"/>
      <family val="2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3366"/>
      </left>
      <right style="thin">
        <color indexed="64"/>
      </right>
      <top style="thin">
        <color indexed="64"/>
      </top>
      <bottom style="dotted">
        <color rgb="FF0033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6" borderId="16" applyFont="0" applyFill="0" applyBorder="0" applyAlignment="0" applyProtection="0">
      <alignment horizontal="right" vertical="center"/>
      <protection locked="0"/>
    </xf>
  </cellStyleXfs>
  <cellXfs count="142">
    <xf numFmtId="0" fontId="0" fillId="0" borderId="0" xfId="0"/>
    <xf numFmtId="0" fontId="0" fillId="0" borderId="0" xfId="0" applyAlignment="1">
      <alignment vertical="center"/>
    </xf>
    <xf numFmtId="9" fontId="0" fillId="0" borderId="4" xfId="0" applyNumberFormat="1" applyBorder="1"/>
    <xf numFmtId="9" fontId="0" fillId="0" borderId="6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 vertical="center" wrapText="1"/>
    </xf>
    <xf numFmtId="164" fontId="3" fillId="0" borderId="13" xfId="0" applyNumberFormat="1" applyFont="1" applyBorder="1"/>
    <xf numFmtId="164" fontId="3" fillId="0" borderId="15" xfId="0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164" fontId="3" fillId="0" borderId="15" xfId="1" applyNumberFormat="1" applyFont="1" applyBorder="1"/>
    <xf numFmtId="165" fontId="2" fillId="0" borderId="3" xfId="2" applyNumberFormat="1" applyFont="1" applyBorder="1"/>
    <xf numFmtId="165" fontId="2" fillId="0" borderId="0" xfId="2" applyNumberFormat="1" applyFont="1" applyBorder="1"/>
    <xf numFmtId="165" fontId="2" fillId="0" borderId="8" xfId="2" applyNumberFormat="1" applyFont="1" applyBorder="1"/>
    <xf numFmtId="164" fontId="4" fillId="0" borderId="13" xfId="0" applyNumberFormat="1" applyFont="1" applyBorder="1"/>
    <xf numFmtId="164" fontId="4" fillId="0" borderId="15" xfId="0" applyNumberFormat="1" applyFont="1" applyBorder="1"/>
    <xf numFmtId="164" fontId="4" fillId="0" borderId="14" xfId="1" applyNumberFormat="1" applyFont="1" applyFill="1" applyBorder="1"/>
    <xf numFmtId="164" fontId="4" fillId="0" borderId="14" xfId="1" applyNumberFormat="1" applyFont="1" applyBorder="1"/>
    <xf numFmtId="0" fontId="5" fillId="0" borderId="0" xfId="0" applyFont="1" applyAlignment="1">
      <alignment vertic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164" fontId="0" fillId="0" borderId="6" xfId="1" applyNumberFormat="1" applyFont="1" applyFill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10" xfId="0" applyFont="1" applyFill="1" applyBorder="1"/>
    <xf numFmtId="0" fontId="6" fillId="3" borderId="2" xfId="0" applyFont="1" applyFill="1" applyBorder="1"/>
    <xf numFmtId="0" fontId="6" fillId="4" borderId="10" xfId="0" applyFont="1" applyFill="1" applyBorder="1"/>
    <xf numFmtId="164" fontId="0" fillId="4" borderId="12" xfId="1" applyNumberFormat="1" applyFont="1" applyFill="1" applyBorder="1"/>
    <xf numFmtId="164" fontId="3" fillId="4" borderId="1" xfId="1" applyNumberFormat="1" applyFont="1" applyFill="1" applyBorder="1"/>
    <xf numFmtId="0" fontId="6" fillId="5" borderId="10" xfId="0" applyFont="1" applyFill="1" applyBorder="1"/>
    <xf numFmtId="164" fontId="0" fillId="5" borderId="12" xfId="1" applyNumberFormat="1" applyFont="1" applyFill="1" applyBorder="1"/>
    <xf numFmtId="164" fontId="3" fillId="5" borderId="1" xfId="1" applyNumberFormat="1" applyFont="1" applyFill="1" applyBorder="1"/>
    <xf numFmtId="164" fontId="0" fillId="2" borderId="11" xfId="1" applyNumberFormat="1" applyFont="1" applyFill="1" applyBorder="1"/>
    <xf numFmtId="9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4" borderId="11" xfId="1" applyNumberFormat="1" applyFont="1" applyFill="1" applyBorder="1"/>
    <xf numFmtId="164" fontId="0" fillId="3" borderId="3" xfId="1" applyNumberFormat="1" applyFont="1" applyFill="1" applyBorder="1"/>
    <xf numFmtId="164" fontId="3" fillId="3" borderId="4" xfId="1" applyNumberFormat="1" applyFont="1" applyFill="1" applyBorder="1"/>
    <xf numFmtId="165" fontId="2" fillId="0" borderId="10" xfId="2" applyNumberFormat="1" applyFont="1" applyBorder="1"/>
    <xf numFmtId="164" fontId="4" fillId="0" borderId="12" xfId="1" applyNumberFormat="1" applyFon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2" xfId="0" applyNumberFormat="1" applyBorder="1"/>
    <xf numFmtId="14" fontId="0" fillId="0" borderId="4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64" fontId="1" fillId="0" borderId="17" xfId="1" applyNumberFormat="1" applyFont="1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4" fontId="0" fillId="0" borderId="17" xfId="1" applyFont="1" applyFill="1" applyBorder="1"/>
    <xf numFmtId="164" fontId="1" fillId="0" borderId="17" xfId="1" applyNumberFormat="1" applyFont="1" applyFill="1" applyBorder="1"/>
    <xf numFmtId="0" fontId="5" fillId="0" borderId="18" xfId="0" applyFont="1" applyBorder="1" applyAlignment="1">
      <alignment horizontal="left" vertical="center"/>
    </xf>
    <xf numFmtId="164" fontId="1" fillId="0" borderId="19" xfId="1" applyNumberFormat="1" applyFont="1" applyFill="1" applyBorder="1"/>
    <xf numFmtId="44" fontId="0" fillId="0" borderId="19" xfId="1" applyFont="1" applyFill="1" applyBorder="1"/>
    <xf numFmtId="164" fontId="1" fillId="0" borderId="19" xfId="1" applyNumberFormat="1" applyFont="1" applyBorder="1"/>
    <xf numFmtId="44" fontId="0" fillId="0" borderId="21" xfId="1" applyFont="1" applyFill="1" applyBorder="1"/>
    <xf numFmtId="164" fontId="1" fillId="0" borderId="21" xfId="1" applyNumberFormat="1" applyFont="1" applyBorder="1"/>
    <xf numFmtId="44" fontId="0" fillId="0" borderId="26" xfId="1" applyFont="1" applyFill="1" applyBorder="1"/>
    <xf numFmtId="164" fontId="1" fillId="0" borderId="26" xfId="1" applyNumberFormat="1" applyFont="1" applyFill="1" applyBorder="1"/>
    <xf numFmtId="164" fontId="1" fillId="0" borderId="26" xfId="1" applyNumberFormat="1" applyFont="1" applyBorder="1"/>
    <xf numFmtId="0" fontId="0" fillId="0" borderId="29" xfId="0" applyBorder="1" applyAlignment="1">
      <alignment vertical="center"/>
    </xf>
    <xf numFmtId="44" fontId="11" fillId="0" borderId="14" xfId="1" applyFont="1" applyFill="1" applyBorder="1" applyAlignment="1">
      <alignment horizontal="center" vertical="center"/>
    </xf>
    <xf numFmtId="44" fontId="11" fillId="0" borderId="15" xfId="1" applyFont="1" applyFill="1" applyBorder="1" applyAlignment="1">
      <alignment horizontal="center" vertical="center"/>
    </xf>
    <xf numFmtId="44" fontId="0" fillId="0" borderId="29" xfId="1" applyFont="1" applyFill="1" applyBorder="1" applyAlignment="1">
      <alignment vertical="center"/>
    </xf>
    <xf numFmtId="44" fontId="0" fillId="0" borderId="34" xfId="1" applyFont="1" applyFill="1" applyBorder="1"/>
    <xf numFmtId="44" fontId="0" fillId="0" borderId="35" xfId="1" applyFont="1" applyFill="1" applyBorder="1"/>
    <xf numFmtId="44" fontId="0" fillId="0" borderId="23" xfId="1" applyFont="1" applyFill="1" applyBorder="1"/>
    <xf numFmtId="164" fontId="1" fillId="0" borderId="24" xfId="1" applyNumberFormat="1" applyFont="1" applyFill="1" applyBorder="1"/>
    <xf numFmtId="44" fontId="0" fillId="0" borderId="24" xfId="1" applyFont="1" applyFill="1" applyBorder="1"/>
    <xf numFmtId="44" fontId="0" fillId="0" borderId="25" xfId="1" applyFont="1" applyFill="1" applyBorder="1"/>
    <xf numFmtId="164" fontId="1" fillId="0" borderId="20" xfId="1" applyNumberFormat="1" applyFont="1" applyFill="1" applyBorder="1"/>
    <xf numFmtId="164" fontId="1" fillId="0" borderId="22" xfId="1" applyNumberFormat="1" applyFont="1" applyFill="1" applyBorder="1"/>
    <xf numFmtId="164" fontId="1" fillId="0" borderId="23" xfId="1" applyNumberFormat="1" applyFont="1" applyFill="1" applyBorder="1"/>
    <xf numFmtId="164" fontId="1" fillId="0" borderId="25" xfId="1" applyNumberFormat="1" applyFont="1" applyFill="1" applyBorder="1"/>
    <xf numFmtId="164" fontId="1" fillId="0" borderId="27" xfId="1" applyNumberFormat="1" applyFont="1" applyFill="1" applyBorder="1"/>
    <xf numFmtId="0" fontId="0" fillId="0" borderId="28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2" fillId="0" borderId="0" xfId="0" applyFont="1"/>
    <xf numFmtId="3" fontId="12" fillId="7" borderId="10" xfId="3" applyNumberFormat="1" applyFont="1" applyFill="1" applyBorder="1" applyAlignment="1" applyProtection="1">
      <alignment vertical="center"/>
      <protection locked="0"/>
    </xf>
    <xf numFmtId="44" fontId="13" fillId="0" borderId="28" xfId="0" applyNumberFormat="1" applyFont="1" applyBorder="1"/>
    <xf numFmtId="44" fontId="13" fillId="0" borderId="29" xfId="0" applyNumberFormat="1" applyFont="1" applyBorder="1"/>
    <xf numFmtId="44" fontId="13" fillId="0" borderId="30" xfId="0" applyNumberFormat="1" applyFont="1" applyBorder="1"/>
    <xf numFmtId="44" fontId="2" fillId="0" borderId="0" xfId="0" applyNumberFormat="1" applyFont="1"/>
    <xf numFmtId="44" fontId="15" fillId="0" borderId="14" xfId="1" applyFont="1" applyFill="1" applyBorder="1" applyAlignment="1">
      <alignment horizontal="center" vertical="center"/>
    </xf>
    <xf numFmtId="44" fontId="15" fillId="0" borderId="15" xfId="1" applyFont="1" applyFill="1" applyBorder="1" applyAlignment="1">
      <alignment horizontal="center" vertical="center"/>
    </xf>
    <xf numFmtId="44" fontId="15" fillId="0" borderId="13" xfId="1" applyFont="1" applyFill="1" applyBorder="1" applyAlignment="1">
      <alignment horizontal="center" vertical="center"/>
    </xf>
    <xf numFmtId="44" fontId="15" fillId="0" borderId="15" xfId="1" applyFont="1" applyFill="1" applyBorder="1" applyAlignment="1">
      <alignment vertical="center"/>
    </xf>
    <xf numFmtId="44" fontId="15" fillId="0" borderId="0" xfId="0" applyNumberFormat="1" applyFont="1"/>
    <xf numFmtId="0" fontId="14" fillId="0" borderId="0" xfId="0" applyFont="1"/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3" fontId="8" fillId="7" borderId="31" xfId="3" applyNumberFormat="1" applyFont="1" applyFill="1" applyBorder="1" applyAlignment="1" applyProtection="1">
      <alignment vertical="center"/>
      <protection locked="0"/>
    </xf>
    <xf numFmtId="3" fontId="8" fillId="7" borderId="32" xfId="3" applyNumberFormat="1" applyFont="1" applyFill="1" applyBorder="1" applyAlignment="1" applyProtection="1">
      <alignment vertical="center"/>
      <protection locked="0"/>
    </xf>
    <xf numFmtId="3" fontId="8" fillId="7" borderId="33" xfId="3" applyNumberFormat="1" applyFont="1" applyFill="1" applyBorder="1" applyAlignment="1" applyProtection="1">
      <alignment vertical="center"/>
      <protection locked="0"/>
    </xf>
    <xf numFmtId="3" fontId="8" fillId="7" borderId="1" xfId="3" applyNumberFormat="1" applyFont="1" applyFill="1" applyBorder="1" applyAlignment="1" applyProtection="1">
      <alignment vertical="center"/>
      <protection locked="0"/>
    </xf>
    <xf numFmtId="0" fontId="5" fillId="0" borderId="3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44" fontId="11" fillId="0" borderId="1" xfId="1" applyFont="1" applyFill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14" fontId="0" fillId="0" borderId="9" xfId="0" applyNumberFormat="1" applyBorder="1"/>
  </cellXfs>
  <cellStyles count="4">
    <cellStyle name="Migliaia 2 2" xfId="3" xr:uid="{39678C8A-5C74-46AA-9AB6-466DE9C344B2}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letti, Stefano" id="{030B78AA-1C35-4ABC-9022-31F3C353557E}" userId="Carletti, Stefano" providerId="None"/>
  <person displayName="Carletti, Stefano" id="{0BF75D37-9565-4C73-870F-BA8D8EF56EF0}" userId="S::stefano.carletti@gruppoastea.it::f5c67355-da44-42de-9660-360ee6ab2d5e" providerId="AD"/>
</personList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5-05-21T07:20:15.92" personId="{0BF75D37-9565-4C73-870F-BA8D8EF56EF0}" id="{C3685084-BD39-41F5-9916-68FEBBB00CFD}">
    <text>Liquidazione 10% anticipazione con Determinazione del Direttore ATO3 n.24 del 03/03/2020</text>
  </threadedComment>
  <threadedComment ref="D3" dT="2025-05-21T07:19:24.31" personId="{0BF75D37-9565-4C73-870F-BA8D8EF56EF0}" id="{E565AA43-65EF-45CA-A55D-BA1465271796}">
    <text>Liquidazione ulteriore 10% anticipazione con Determinazione del Direttore ATO3 n.32 del 11/05/2021</text>
  </threadedComment>
  <threadedComment ref="H3" dT="2025-05-21T07:24:12.33" personId="{0BF75D37-9565-4C73-870F-BA8D8EF56EF0}" id="{245A67F1-55AD-497C-A6CE-0265C7045A68}">
    <text>Domanda di Rimborso n.1. Determinazione del Direttore ATO3 n. 11 del 17/02/2025</text>
  </threadedComment>
  <threadedComment ref="C4" dT="2025-05-21T07:21:30.83" personId="{0BF75D37-9565-4C73-870F-BA8D8EF56EF0}" id="{1011D6A8-CD2A-41AD-945E-5D54A020F050}">
    <text>Liquidazione 10% anticipazione con Determinazione del Direttore ATO3 n.24 del 03/03/2020</text>
  </threadedComment>
  <threadedComment ref="D4" dT="2025-05-21T07:19:36.30" personId="{0BF75D37-9565-4C73-870F-BA8D8EF56EF0}" id="{03279D0F-5850-41E2-85D7-04919885C39D}">
    <text>Liquidazione ulteriore 10% anticipazione con Determinazione del Direttore ATO3 n.32 del 11/05/2021</text>
  </threadedComment>
  <threadedComment ref="G4" dT="2025-05-21T06:58:02.90" personId="{0BF75D37-9565-4C73-870F-BA8D8EF56EF0}" id="{16A4F53E-F31D-4F8C-A40F-CF2F14CC88DF}">
    <text>Domanda di Rimborso n.1. Determinazione del Direttore ATO3 n. 106 del 12/12/2024</text>
  </threadedComment>
  <threadedComment ref="C5" dT="2025-05-21T07:21:35.24" personId="{0BF75D37-9565-4C73-870F-BA8D8EF56EF0}" id="{54B0BF60-9999-49EA-8E67-799FFCC8102A}">
    <text>Liquidazione 10% anticipazione con Determinazione del Direttore ATO3 n.24 del 03/03/2020</text>
  </threadedComment>
  <threadedComment ref="D5" dT="2025-05-21T07:19:40.78" personId="{0BF75D37-9565-4C73-870F-BA8D8EF56EF0}" id="{182DCAD7-03BB-468C-8001-142C1ED01163}">
    <text>Liquidazione ulteriore 10% anticipazione con Determinazione del Direttore ATO3 n.32 del 11/05/2021</text>
  </threadedComment>
  <threadedComment ref="H5" dT="2025-05-21T07:24:12.33" personId="{0BF75D37-9565-4C73-870F-BA8D8EF56EF0}" id="{378081C4-C373-404E-AF6E-86AA2591198E}">
    <text>Domanda di Rimborso n.1. Determinazione del Direttore ATO3 n. 10 del 17/02/2025</text>
  </threadedComment>
  <threadedComment ref="C6" dT="2025-05-21T07:21:38.39" personId="{0BF75D37-9565-4C73-870F-BA8D8EF56EF0}" id="{BDDADD82-0255-46AA-A16E-F9C1FFB0BF74}">
    <text>Liquidazione 10% anticipazione con Determinazione del Direttore ATO3 n.24 del 03/03/2020</text>
  </threadedComment>
  <threadedComment ref="D6" dT="2025-05-21T07:19:44.14" personId="{0BF75D37-9565-4C73-870F-BA8D8EF56EF0}" id="{4D217A51-169A-4721-9E93-6E349B59E093}">
    <text>Liquidazione ulteriore 10% anticipazione con Determinazione del Direttore ATO3 n.32 del 11/05/2021</text>
  </threadedComment>
  <threadedComment ref="H6" dT="2025-05-21T07:24:12.33" personId="{0BF75D37-9565-4C73-870F-BA8D8EF56EF0}" id="{BED9FEFF-E809-4810-9DD9-1A1DF04F1FDC}">
    <text>Domanda di Rimborso n.1. Determinazione del Direttore ATO3 n. 12 del 17/02/2025</text>
  </threadedComment>
  <threadedComment ref="C7" dT="2025-05-21T07:21:42.35" personId="{0BF75D37-9565-4C73-870F-BA8D8EF56EF0}" id="{46D78792-37BF-4C34-A610-ED48D40FEE22}">
    <text>Liquidazione 10% anticipazione con Determinazione del Direttore ATO3 n.24 del 03/03/2020</text>
  </threadedComment>
  <threadedComment ref="D7" dT="2025-05-21T07:19:47.89" personId="{0BF75D37-9565-4C73-870F-BA8D8EF56EF0}" id="{A12E7FB1-A056-4E48-AE99-A2D93AC11B3F}">
    <text>Liquidazione ulteriore 10% anticipazione con Determinazione del Direttore ATO3 n.32 del 11/05/2021</text>
  </threadedComment>
  <threadedComment ref="H7" dT="2025-05-21T07:24:12.33" personId="{0BF75D37-9565-4C73-870F-BA8D8EF56EF0}" id="{3D74C9C3-D9FA-41C0-9F5C-7381DC23E4B6}">
    <text>Domanda di Rimborso n.1. Determinazione del Direttore ATO3 n. 30 del 28/04/2025</text>
  </threadedComment>
  <threadedComment ref="D8" dT="2025-05-21T07:18:22.78" personId="{0BF75D37-9565-4C73-870F-BA8D8EF56EF0}" id="{5F9DDE55-BEBE-49A1-A92B-55BE27B31E56}">
    <text>Liquidazione 10% anticipazione con Determinazione del Direttore ATO3 n.35 del 11/05/2021</text>
  </threadedComment>
  <threadedComment ref="E8" personId="{030B78AA-1C35-4ABC-9022-31F3C353557E}" id="{5F4FBCD0-9455-45DD-9A57-E07802D91C32}">
    <text>Liquidazione ulteriore 10% di anticipazione con Determinazione del Direttore ATO3 n. 37 del 23/05/2022</text>
  </threadedComment>
  <threadedComment ref="G8" dT="2025-05-21T06:58:02.90" personId="{0BF75D37-9565-4C73-870F-BA8D8EF56EF0}" id="{98704538-63C2-4979-BD40-FB03DAB5AEDB}">
    <text>Domanda di Rimborso n.1. Determinazione del Direttore ATO3 n. 105 del 12/12/2024</text>
  </threadedComment>
  <threadedComment ref="D9" dT="2025-05-21T07:18:32.99" personId="{0BF75D37-9565-4C73-870F-BA8D8EF56EF0}" id="{523F1C35-414A-4903-9551-A51AB2A0702B}">
    <text>Liquidazione 10% anticipazione con Determinazione del Direttore ATO3 n.35 del 11/05/2021</text>
  </threadedComment>
  <threadedComment ref="E9" personId="{030B78AA-1C35-4ABC-9022-31F3C353557E}" id="{80BF42B2-8CD6-4D5A-8C08-9ACB97C7CA4E}">
    <text>Liquidazione ulteriore 10% di anticipazione con Determinazione del Direttore ATO3 n. 37 del 23/05/2022</text>
  </threadedComment>
  <threadedComment ref="H9" dT="2025-05-21T07:24:12.33" personId="{0BF75D37-9565-4C73-870F-BA8D8EF56EF0}" id="{AB2C9D75-27A1-4A28-866D-F1DD52DD7D42}">
    <text>Domanda di Rimborso n.1. Determinazione del Direttore ATO3 n. 20 del 12/03/2025</text>
  </threadedComment>
  <threadedComment ref="D10" dT="2025-05-21T07:18:37.04" personId="{0BF75D37-9565-4C73-870F-BA8D8EF56EF0}" id="{EE04FEE8-8B71-4E87-8B18-02410F17DB8D}">
    <text>Liquidazione 10% anticipazione con Determinazione del Direttore ATO3 n.35 del 11/05/2021</text>
  </threadedComment>
  <threadedComment ref="E10" personId="{030B78AA-1C35-4ABC-9022-31F3C353557E}" id="{FCB8FFAE-2530-42DB-8C1F-312FD9718E89}">
    <text>Liquidazione ulteriore 10% di anticipazione con Determinazione del Direttore ATO3 n. 37 del 23/05/2022</text>
  </threadedComment>
  <threadedComment ref="D11" dT="2025-05-21T07:18:40.82" personId="{0BF75D37-9565-4C73-870F-BA8D8EF56EF0}" id="{2AAD0E36-8459-43FC-A4BA-5E0EFF089FB6}">
    <text>Liquidazione 10% anticipazione con Determinazione del Direttore ATO3 n.35 del 11/05/2021</text>
  </threadedComment>
  <threadedComment ref="E11" personId="{030B78AA-1C35-4ABC-9022-31F3C353557E}" id="{C2ADE88A-31EC-4295-846A-03830726C37F}">
    <text>Liquidazione ulteriore 10% di anticipazione con Determinazione del Direttore ATO3 n. 37 del 23/05/2022</text>
  </threadedComment>
  <threadedComment ref="H11" dT="2025-05-21T07:24:12.33" personId="{0BF75D37-9565-4C73-870F-BA8D8EF56EF0}" id="{7CBC33AF-50D8-4065-A1C9-44E05DB15192}">
    <text>Domanda di Rimborso n.1. Determinazione del Direttore ATO3 n. 19 del 12/03/2025</text>
  </threadedComment>
  <threadedComment ref="D12" dT="2025-05-21T07:18:45.16" personId="{0BF75D37-9565-4C73-870F-BA8D8EF56EF0}" id="{AA942B42-2DFE-4558-BDB7-CCD58FFD5898}">
    <text>Liquidazione 10% anticipazione con Determinazione del Direttore ATO3 n.35 del 11/05/2021</text>
  </threadedComment>
  <threadedComment ref="E12" personId="{030B78AA-1C35-4ABC-9022-31F3C353557E}" id="{C93E13F3-FE0C-42CF-A982-6D649F47F3D0}">
    <text>Liquidazione ulteriore 10% di anticipazione con Determinazione del Direttore ATO3 n. 37 del 23/05/2022</text>
  </threadedComment>
  <threadedComment ref="G13" dT="2025-05-21T06:58:02.90" personId="{0BF75D37-9565-4C73-870F-BA8D8EF56EF0}" id="{4245A269-5A9F-4F70-BD63-CE14460D1982}">
    <text>Liquidazione anticipazione 30% con Determinazione del Direttore ATO3 n. 74 del 16/09/2024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EE64-CC48-4DD0-ADF3-43449272140C}">
  <dimension ref="A1:F29"/>
  <sheetViews>
    <sheetView workbookViewId="0">
      <selection activeCell="H16" sqref="H16"/>
    </sheetView>
  </sheetViews>
  <sheetFormatPr defaultRowHeight="15" x14ac:dyDescent="0.25"/>
  <cols>
    <col min="1" max="1" width="41.7109375" customWidth="1"/>
    <col min="2" max="2" width="79.7109375" bestFit="1" customWidth="1"/>
    <col min="3" max="3" width="14.42578125" bestFit="1" customWidth="1"/>
    <col min="4" max="4" width="14.42578125" customWidth="1"/>
    <col min="5" max="6" width="18" customWidth="1"/>
  </cols>
  <sheetData>
    <row r="1" spans="1:6" s="1" customFormat="1" ht="45.75" thickBot="1" x14ac:dyDescent="0.3">
      <c r="A1" s="22" t="s">
        <v>7</v>
      </c>
      <c r="B1" s="28"/>
      <c r="C1" s="29" t="s">
        <v>4</v>
      </c>
      <c r="D1" s="27" t="s">
        <v>5</v>
      </c>
      <c r="E1" s="9" t="s">
        <v>9</v>
      </c>
      <c r="F1" s="9" t="s">
        <v>32</v>
      </c>
    </row>
    <row r="2" spans="1:6" ht="15" customHeight="1" x14ac:dyDescent="0.25">
      <c r="A2" s="55" t="s">
        <v>16</v>
      </c>
      <c r="B2" s="6" t="s">
        <v>0</v>
      </c>
      <c r="C2" s="23">
        <v>2000000</v>
      </c>
      <c r="D2" s="2">
        <v>1</v>
      </c>
      <c r="E2" s="4">
        <f>C2*D2</f>
        <v>2000000</v>
      </c>
      <c r="F2" s="4"/>
    </row>
    <row r="3" spans="1:6" x14ac:dyDescent="0.25">
      <c r="A3" s="56"/>
      <c r="B3" s="7" t="s">
        <v>1</v>
      </c>
      <c r="C3" s="24">
        <v>5700000</v>
      </c>
      <c r="D3" s="3">
        <v>1</v>
      </c>
      <c r="E3" s="5">
        <f t="shared" ref="E3:E13" si="0">C3*D3</f>
        <v>5700000</v>
      </c>
      <c r="F3" s="5"/>
    </row>
    <row r="4" spans="1:6" x14ac:dyDescent="0.25">
      <c r="A4" s="56"/>
      <c r="B4" s="7" t="s">
        <v>2</v>
      </c>
      <c r="C4" s="24">
        <v>5100000</v>
      </c>
      <c r="D4" s="3">
        <v>1</v>
      </c>
      <c r="E4" s="5">
        <f t="shared" si="0"/>
        <v>5100000</v>
      </c>
      <c r="F4" s="5"/>
    </row>
    <row r="5" spans="1:6" ht="15.75" thickBot="1" x14ac:dyDescent="0.3">
      <c r="A5" s="56"/>
      <c r="B5" s="8" t="s">
        <v>3</v>
      </c>
      <c r="C5" s="25">
        <v>3300000</v>
      </c>
      <c r="D5" s="3">
        <v>1</v>
      </c>
      <c r="E5" s="5">
        <f t="shared" si="0"/>
        <v>3300000</v>
      </c>
      <c r="F5" s="5"/>
    </row>
    <row r="6" spans="1:6" ht="15.75" thickBot="1" x14ac:dyDescent="0.3">
      <c r="A6" s="57"/>
      <c r="B6" s="32" t="s">
        <v>33</v>
      </c>
      <c r="C6" s="42">
        <f>SUM(C2:C5)</f>
        <v>16100000</v>
      </c>
      <c r="D6" s="39"/>
      <c r="E6" s="40"/>
      <c r="F6" s="41"/>
    </row>
    <row r="7" spans="1:6" ht="15" customHeight="1" x14ac:dyDescent="0.25">
      <c r="A7" s="52" t="s">
        <v>6</v>
      </c>
      <c r="B7" s="6" t="s">
        <v>8</v>
      </c>
      <c r="C7" s="23">
        <v>5045000</v>
      </c>
      <c r="D7" s="3">
        <v>0.7</v>
      </c>
      <c r="E7" s="5">
        <f t="shared" si="0"/>
        <v>3531500</v>
      </c>
      <c r="F7" s="5"/>
    </row>
    <row r="8" spans="1:6" x14ac:dyDescent="0.25">
      <c r="A8" s="53"/>
      <c r="B8" s="7" t="s">
        <v>10</v>
      </c>
      <c r="C8" s="24">
        <v>3965000</v>
      </c>
      <c r="D8" s="3">
        <v>0.7</v>
      </c>
      <c r="E8" s="5">
        <f t="shared" si="0"/>
        <v>2775500</v>
      </c>
      <c r="F8" s="5"/>
    </row>
    <row r="9" spans="1:6" x14ac:dyDescent="0.25">
      <c r="A9" s="53"/>
      <c r="B9" s="7" t="s">
        <v>11</v>
      </c>
      <c r="C9" s="24">
        <v>1600000</v>
      </c>
      <c r="D9" s="3">
        <v>0.7</v>
      </c>
      <c r="E9" s="5">
        <f t="shared" si="0"/>
        <v>1120000</v>
      </c>
      <c r="F9" s="5"/>
    </row>
    <row r="10" spans="1:6" x14ac:dyDescent="0.25">
      <c r="A10" s="53"/>
      <c r="B10" s="7" t="s">
        <v>12</v>
      </c>
      <c r="C10" s="24">
        <v>1950000</v>
      </c>
      <c r="D10" s="3">
        <v>0.7</v>
      </c>
      <c r="E10" s="5">
        <f t="shared" si="0"/>
        <v>1365000</v>
      </c>
      <c r="F10" s="5"/>
    </row>
    <row r="11" spans="1:6" x14ac:dyDescent="0.25">
      <c r="A11" s="53"/>
      <c r="B11" s="7" t="s">
        <v>13</v>
      </c>
      <c r="C11" s="24">
        <v>2980000</v>
      </c>
      <c r="D11" s="3">
        <v>0.7</v>
      </c>
      <c r="E11" s="5">
        <f t="shared" si="0"/>
        <v>2085999.9999999998</v>
      </c>
      <c r="F11" s="5"/>
    </row>
    <row r="12" spans="1:6" x14ac:dyDescent="0.25">
      <c r="A12" s="53"/>
      <c r="B12" s="7" t="s">
        <v>14</v>
      </c>
      <c r="C12" s="24">
        <v>2500000</v>
      </c>
      <c r="D12" s="3">
        <v>0.7</v>
      </c>
      <c r="E12" s="5">
        <f t="shared" si="0"/>
        <v>1750000</v>
      </c>
      <c r="F12" s="5"/>
    </row>
    <row r="13" spans="1:6" ht="15.75" thickBot="1" x14ac:dyDescent="0.3">
      <c r="A13" s="53"/>
      <c r="B13" s="8" t="s">
        <v>15</v>
      </c>
      <c r="C13" s="25">
        <v>14322000</v>
      </c>
      <c r="D13" s="3">
        <v>0.7</v>
      </c>
      <c r="E13" s="5">
        <f t="shared" si="0"/>
        <v>10025400</v>
      </c>
      <c r="F13" s="5"/>
    </row>
    <row r="14" spans="1:6" ht="15.75" thickBot="1" x14ac:dyDescent="0.3">
      <c r="A14" s="54"/>
      <c r="B14" s="30" t="s">
        <v>33</v>
      </c>
      <c r="C14" s="38">
        <f>SUM(C7:C13)</f>
        <v>32362000</v>
      </c>
      <c r="D14" s="39"/>
      <c r="E14" s="40"/>
      <c r="F14" s="41"/>
    </row>
    <row r="15" spans="1:6" ht="15" customHeight="1" x14ac:dyDescent="0.25">
      <c r="A15" s="58" t="s">
        <v>27</v>
      </c>
      <c r="B15" s="6" t="s">
        <v>17</v>
      </c>
      <c r="C15" s="23">
        <v>1741000</v>
      </c>
      <c r="D15" s="16">
        <f>F15/C15</f>
        <v>0.4595060310166571</v>
      </c>
      <c r="E15" s="21">
        <v>1741000</v>
      </c>
      <c r="F15" s="13">
        <v>800000</v>
      </c>
    </row>
    <row r="16" spans="1:6" x14ac:dyDescent="0.25">
      <c r="A16" s="59"/>
      <c r="B16" s="7" t="s">
        <v>18</v>
      </c>
      <c r="C16" s="26">
        <v>160000</v>
      </c>
      <c r="D16" s="16">
        <f t="shared" ref="D16:D28" si="1">F16/C16</f>
        <v>0.9375</v>
      </c>
      <c r="E16" s="20">
        <v>160000</v>
      </c>
      <c r="F16" s="13">
        <v>150000</v>
      </c>
    </row>
    <row r="17" spans="1:6" x14ac:dyDescent="0.25">
      <c r="A17" s="59"/>
      <c r="B17" s="7" t="s">
        <v>19</v>
      </c>
      <c r="C17" s="26">
        <v>190000</v>
      </c>
      <c r="D17" s="16">
        <f t="shared" si="1"/>
        <v>0.78947368421052633</v>
      </c>
      <c r="E17" s="20">
        <v>190000</v>
      </c>
      <c r="F17" s="13">
        <v>150000</v>
      </c>
    </row>
    <row r="18" spans="1:6" x14ac:dyDescent="0.25">
      <c r="A18" s="59"/>
      <c r="B18" s="7" t="s">
        <v>20</v>
      </c>
      <c r="C18" s="26">
        <v>440000</v>
      </c>
      <c r="D18" s="16">
        <f t="shared" si="1"/>
        <v>0.90909090909090906</v>
      </c>
      <c r="E18" s="20">
        <v>440000</v>
      </c>
      <c r="F18" s="13">
        <v>400000</v>
      </c>
    </row>
    <row r="19" spans="1:6" ht="15.75" thickBot="1" x14ac:dyDescent="0.3">
      <c r="A19" s="59"/>
      <c r="B19" s="8" t="s">
        <v>21</v>
      </c>
      <c r="C19" s="25">
        <v>390000</v>
      </c>
      <c r="D19" s="16">
        <f t="shared" si="1"/>
        <v>0.76923076923076927</v>
      </c>
      <c r="E19" s="21">
        <v>390000</v>
      </c>
      <c r="F19" s="14">
        <v>300000</v>
      </c>
    </row>
    <row r="20" spans="1:6" ht="15.75" thickBot="1" x14ac:dyDescent="0.3">
      <c r="A20" s="59"/>
      <c r="B20" s="31" t="s">
        <v>33</v>
      </c>
      <c r="C20" s="43">
        <f>SUM(C15:C19)</f>
        <v>2921000</v>
      </c>
      <c r="D20" s="45"/>
      <c r="E20" s="46"/>
      <c r="F20" s="44">
        <f>SUM(F15:F19)</f>
        <v>1800000</v>
      </c>
    </row>
    <row r="21" spans="1:6" ht="15" customHeight="1" x14ac:dyDescent="0.25">
      <c r="A21" s="60" t="s">
        <v>28</v>
      </c>
      <c r="B21" s="6" t="s">
        <v>22</v>
      </c>
      <c r="C21" s="23">
        <v>1370000</v>
      </c>
      <c r="D21" s="16">
        <f t="shared" si="1"/>
        <v>0.64963503649635035</v>
      </c>
      <c r="E21" s="21">
        <v>1370000</v>
      </c>
      <c r="F21" s="12">
        <v>890000</v>
      </c>
    </row>
    <row r="22" spans="1:6" x14ac:dyDescent="0.25">
      <c r="A22" s="61"/>
      <c r="B22" s="7" t="s">
        <v>23</v>
      </c>
      <c r="C22" s="26">
        <v>210000</v>
      </c>
      <c r="D22" s="16">
        <f t="shared" si="1"/>
        <v>0.7142857142857143</v>
      </c>
      <c r="E22" s="20">
        <v>210000</v>
      </c>
      <c r="F22" s="13">
        <v>150000</v>
      </c>
    </row>
    <row r="23" spans="1:6" x14ac:dyDescent="0.25">
      <c r="A23" s="61"/>
      <c r="B23" s="7" t="s">
        <v>24</v>
      </c>
      <c r="C23" s="26">
        <v>1795000</v>
      </c>
      <c r="D23" s="16">
        <f t="shared" si="1"/>
        <v>0.44568245125348188</v>
      </c>
      <c r="E23" s="20">
        <v>1795000</v>
      </c>
      <c r="F23" s="13">
        <v>800000</v>
      </c>
    </row>
    <row r="24" spans="1:6" x14ac:dyDescent="0.25">
      <c r="A24" s="61"/>
      <c r="B24" s="7" t="s">
        <v>25</v>
      </c>
      <c r="C24" s="26">
        <v>140000</v>
      </c>
      <c r="D24" s="16">
        <f t="shared" si="1"/>
        <v>0.68571428571428572</v>
      </c>
      <c r="E24" s="20">
        <v>140000</v>
      </c>
      <c r="F24" s="13">
        <v>96000</v>
      </c>
    </row>
    <row r="25" spans="1:6" ht="15.75" thickBot="1" x14ac:dyDescent="0.3">
      <c r="A25" s="61"/>
      <c r="B25" s="7" t="s">
        <v>26</v>
      </c>
      <c r="C25" s="24">
        <v>110000</v>
      </c>
      <c r="D25" s="16">
        <f t="shared" si="1"/>
        <v>0.72727272727272729</v>
      </c>
      <c r="E25" s="21">
        <v>110000</v>
      </c>
      <c r="F25" s="13">
        <v>80000</v>
      </c>
    </row>
    <row r="26" spans="1:6" ht="15.75" thickBot="1" x14ac:dyDescent="0.3">
      <c r="A26" s="62"/>
      <c r="B26" s="35" t="s">
        <v>33</v>
      </c>
      <c r="C26" s="36">
        <f>SUM(C21:C25)</f>
        <v>3625000</v>
      </c>
      <c r="D26" s="45"/>
      <c r="E26" s="46"/>
      <c r="F26" s="37">
        <f>SUM(F21:F25)</f>
        <v>2016000</v>
      </c>
    </row>
    <row r="27" spans="1:6" ht="15" customHeight="1" x14ac:dyDescent="0.25">
      <c r="A27" s="63" t="s">
        <v>29</v>
      </c>
      <c r="B27" s="6" t="s">
        <v>30</v>
      </c>
      <c r="C27" s="23">
        <v>262500</v>
      </c>
      <c r="D27" s="15">
        <f t="shared" si="1"/>
        <v>0.94764274285714289</v>
      </c>
      <c r="E27" s="18">
        <v>250000</v>
      </c>
      <c r="F27" s="10">
        <v>248756.22</v>
      </c>
    </row>
    <row r="28" spans="1:6" ht="15.75" thickBot="1" x14ac:dyDescent="0.3">
      <c r="A28" s="64"/>
      <c r="B28" s="8" t="s">
        <v>31</v>
      </c>
      <c r="C28" s="25">
        <v>475000</v>
      </c>
      <c r="D28" s="17">
        <f t="shared" si="1"/>
        <v>0.48659507368421051</v>
      </c>
      <c r="E28" s="19">
        <f>185000+270000</f>
        <v>455000</v>
      </c>
      <c r="F28" s="11">
        <v>231132.66</v>
      </c>
    </row>
    <row r="29" spans="1:6" ht="15.75" thickBot="1" x14ac:dyDescent="0.3">
      <c r="A29" s="65"/>
      <c r="B29" s="32" t="s">
        <v>33</v>
      </c>
      <c r="C29" s="33">
        <f>SUM(C27:C28)</f>
        <v>737500</v>
      </c>
      <c r="D29" s="45"/>
      <c r="E29" s="46"/>
      <c r="F29" s="34">
        <f>SUM(F27:F28)</f>
        <v>479888.88</v>
      </c>
    </row>
  </sheetData>
  <mergeCells count="5">
    <mergeCell ref="A7:A14"/>
    <mergeCell ref="A2:A6"/>
    <mergeCell ref="A15:A20"/>
    <mergeCell ref="A21:A26"/>
    <mergeCell ref="A27:A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C249-7A94-4958-B671-B203E39A8453}">
  <dimension ref="A1:M14"/>
  <sheetViews>
    <sheetView tabSelected="1" topLeftCell="B1" workbookViewId="0">
      <selection activeCell="J25" sqref="J25"/>
    </sheetView>
  </sheetViews>
  <sheetFormatPr defaultRowHeight="15" x14ac:dyDescent="0.25"/>
  <cols>
    <col min="1" max="1" width="50.28515625" customWidth="1"/>
    <col min="2" max="2" width="83" bestFit="1" customWidth="1"/>
    <col min="3" max="8" width="18" customWidth="1"/>
    <col min="9" max="9" width="20.85546875" style="109" customWidth="1"/>
    <col min="10" max="11" width="14" customWidth="1"/>
    <col min="12" max="12" width="20.85546875" customWidth="1"/>
    <col min="13" max="13" width="14" customWidth="1"/>
  </cols>
  <sheetData>
    <row r="1" spans="1:13" ht="23.25" customHeight="1" thickBot="1" x14ac:dyDescent="0.3">
      <c r="A1" s="139" t="s">
        <v>61</v>
      </c>
      <c r="B1" s="72" t="s">
        <v>59</v>
      </c>
      <c r="C1" s="122" t="s">
        <v>38</v>
      </c>
      <c r="D1" s="123" t="s">
        <v>49</v>
      </c>
      <c r="E1" s="123" t="s">
        <v>50</v>
      </c>
      <c r="F1" s="123" t="s">
        <v>51</v>
      </c>
      <c r="G1" s="123" t="s">
        <v>52</v>
      </c>
      <c r="H1" s="124" t="s">
        <v>53</v>
      </c>
      <c r="I1" s="128" t="s">
        <v>58</v>
      </c>
      <c r="J1" s="129" t="s">
        <v>36</v>
      </c>
      <c r="K1" s="130"/>
      <c r="L1" s="131" t="s">
        <v>32</v>
      </c>
      <c r="M1" s="68"/>
    </row>
    <row r="2" spans="1:13" ht="23.25" customHeight="1" thickBot="1" x14ac:dyDescent="0.3">
      <c r="A2" s="140"/>
      <c r="B2" s="121"/>
      <c r="C2" s="125"/>
      <c r="D2" s="126"/>
      <c r="E2" s="126"/>
      <c r="F2" s="126"/>
      <c r="G2" s="126"/>
      <c r="H2" s="127"/>
      <c r="I2" s="132"/>
      <c r="J2" s="133" t="s">
        <v>34</v>
      </c>
      <c r="K2" s="134" t="s">
        <v>35</v>
      </c>
      <c r="L2" s="135"/>
      <c r="M2" s="68"/>
    </row>
    <row r="3" spans="1:13" ht="16.5" x14ac:dyDescent="0.25">
      <c r="A3" s="110" t="s">
        <v>56</v>
      </c>
      <c r="B3" s="117" t="s">
        <v>43</v>
      </c>
      <c r="C3" s="85">
        <f>0.1*800000</f>
        <v>80000</v>
      </c>
      <c r="D3" s="74">
        <f>0.1*800000</f>
        <v>80000</v>
      </c>
      <c r="E3" s="73"/>
      <c r="F3" s="75"/>
      <c r="G3" s="73"/>
      <c r="H3" s="86">
        <v>349212.21</v>
      </c>
      <c r="I3" s="104">
        <f>SUM(C3:H7)</f>
        <v>1090908.78</v>
      </c>
      <c r="J3" s="67">
        <v>43440</v>
      </c>
      <c r="K3" s="48">
        <v>43899</v>
      </c>
      <c r="L3" s="82">
        <f>ContributiRichiesti!F20</f>
        <v>1800000</v>
      </c>
      <c r="M3" s="67"/>
    </row>
    <row r="4" spans="1:13" ht="16.5" x14ac:dyDescent="0.25">
      <c r="A4" s="111"/>
      <c r="B4" s="118" t="s">
        <v>39</v>
      </c>
      <c r="C4" s="87">
        <f>0.1*150000</f>
        <v>15000</v>
      </c>
      <c r="D4" s="70">
        <f>0.1*150000</f>
        <v>15000</v>
      </c>
      <c r="E4" s="71"/>
      <c r="F4" s="66"/>
      <c r="G4" s="70">
        <v>32439.68</v>
      </c>
      <c r="H4" s="88"/>
      <c r="I4" s="104"/>
      <c r="J4" s="67">
        <v>43409</v>
      </c>
      <c r="K4" s="48">
        <v>43483</v>
      </c>
      <c r="L4" s="82"/>
      <c r="M4" s="67"/>
    </row>
    <row r="5" spans="1:13" ht="16.5" x14ac:dyDescent="0.25">
      <c r="A5" s="111"/>
      <c r="B5" s="118" t="s">
        <v>40</v>
      </c>
      <c r="C5" s="87">
        <f>0.1*150000</f>
        <v>15000</v>
      </c>
      <c r="D5" s="70">
        <f>0.1*150000</f>
        <v>15000</v>
      </c>
      <c r="E5" s="71"/>
      <c r="F5" s="66"/>
      <c r="G5" s="71"/>
      <c r="H5" s="89">
        <v>32755.279999999999</v>
      </c>
      <c r="I5" s="104"/>
      <c r="J5" s="67">
        <v>43248</v>
      </c>
      <c r="K5" s="48">
        <v>43281</v>
      </c>
      <c r="L5" s="82"/>
      <c r="M5" s="67"/>
    </row>
    <row r="6" spans="1:13" ht="16.5" x14ac:dyDescent="0.25">
      <c r="A6" s="111"/>
      <c r="B6" s="118" t="s">
        <v>42</v>
      </c>
      <c r="C6" s="87">
        <f>0.1*400000</f>
        <v>40000</v>
      </c>
      <c r="D6" s="70">
        <f>0.1*400000</f>
        <v>40000</v>
      </c>
      <c r="E6" s="71"/>
      <c r="F6" s="66"/>
      <c r="G6" s="71"/>
      <c r="H6" s="89">
        <v>251718.46</v>
      </c>
      <c r="I6" s="104"/>
      <c r="J6" s="67">
        <v>43481</v>
      </c>
      <c r="K6" s="48">
        <v>43809</v>
      </c>
      <c r="L6" s="82"/>
      <c r="M6" s="67"/>
    </row>
    <row r="7" spans="1:13" ht="17.25" thickBot="1" x14ac:dyDescent="0.3">
      <c r="A7" s="112"/>
      <c r="B7" s="119" t="s">
        <v>41</v>
      </c>
      <c r="C7" s="90">
        <f>0.1*300000</f>
        <v>30000</v>
      </c>
      <c r="D7" s="78">
        <f>0.1*300000</f>
        <v>30000</v>
      </c>
      <c r="E7" s="79"/>
      <c r="F7" s="80"/>
      <c r="G7" s="79"/>
      <c r="H7" s="89">
        <v>64783.15</v>
      </c>
      <c r="I7" s="105"/>
      <c r="J7" s="67">
        <v>43591</v>
      </c>
      <c r="K7" s="48">
        <v>43801</v>
      </c>
      <c r="L7" s="83"/>
      <c r="M7" s="67"/>
    </row>
    <row r="8" spans="1:13" ht="16.5" customHeight="1" x14ac:dyDescent="0.25">
      <c r="A8" s="113" t="s">
        <v>55</v>
      </c>
      <c r="B8" s="117" t="s">
        <v>44</v>
      </c>
      <c r="C8" s="91"/>
      <c r="D8" s="76">
        <f>0.1*890000</f>
        <v>89000</v>
      </c>
      <c r="E8" s="76">
        <f>0.1*890000</f>
        <v>89000</v>
      </c>
      <c r="F8" s="77"/>
      <c r="G8" s="76">
        <v>480301.2</v>
      </c>
      <c r="H8" s="92"/>
      <c r="I8" s="106">
        <f>SUM(C8:H12)</f>
        <v>944291</v>
      </c>
      <c r="J8" s="50">
        <v>43990</v>
      </c>
      <c r="K8" s="51">
        <v>44572</v>
      </c>
      <c r="L8" s="82">
        <f>ContributiRichiesti!F26</f>
        <v>2016000</v>
      </c>
      <c r="M8" s="67"/>
    </row>
    <row r="9" spans="1:13" ht="16.5" x14ac:dyDescent="0.25">
      <c r="A9" s="114"/>
      <c r="B9" s="118" t="s">
        <v>45</v>
      </c>
      <c r="C9" s="93"/>
      <c r="D9" s="70">
        <f>0.1*150000</f>
        <v>15000</v>
      </c>
      <c r="E9" s="70">
        <f>0.1*150000</f>
        <v>15000</v>
      </c>
      <c r="F9" s="66"/>
      <c r="G9" s="71"/>
      <c r="H9" s="89">
        <v>43234.04</v>
      </c>
      <c r="I9" s="104"/>
      <c r="J9" s="47">
        <v>44146</v>
      </c>
      <c r="K9" s="48">
        <v>44326</v>
      </c>
      <c r="L9" s="82"/>
      <c r="M9" s="67"/>
    </row>
    <row r="10" spans="1:13" ht="16.5" x14ac:dyDescent="0.25">
      <c r="A10" s="114"/>
      <c r="B10" s="118" t="s">
        <v>46</v>
      </c>
      <c r="C10" s="93"/>
      <c r="D10" s="70">
        <f>0.1*800000</f>
        <v>80000</v>
      </c>
      <c r="E10" s="70">
        <f>0.1*800000</f>
        <v>80000</v>
      </c>
      <c r="F10" s="66"/>
      <c r="G10" s="71"/>
      <c r="H10" s="88"/>
      <c r="I10" s="104"/>
      <c r="J10" s="47">
        <v>44242</v>
      </c>
      <c r="K10" s="48">
        <v>44667</v>
      </c>
      <c r="L10" s="82"/>
      <c r="M10" s="67"/>
    </row>
    <row r="11" spans="1:13" ht="16.5" x14ac:dyDescent="0.25">
      <c r="A11" s="114"/>
      <c r="B11" s="118" t="s">
        <v>47</v>
      </c>
      <c r="C11" s="93"/>
      <c r="D11" s="70">
        <f>0.1*96000</f>
        <v>9600</v>
      </c>
      <c r="E11" s="70">
        <f>0.1*96000</f>
        <v>9600</v>
      </c>
      <c r="F11" s="66"/>
      <c r="G11" s="71"/>
      <c r="H11" s="89">
        <v>17555.759999999998</v>
      </c>
      <c r="I11" s="104"/>
      <c r="J11" s="47">
        <v>43838</v>
      </c>
      <c r="K11" s="48">
        <v>43906</v>
      </c>
      <c r="L11" s="82"/>
      <c r="M11" s="67"/>
    </row>
    <row r="12" spans="1:13" ht="17.25" thickBot="1" x14ac:dyDescent="0.3">
      <c r="A12" s="115"/>
      <c r="B12" s="119" t="s">
        <v>48</v>
      </c>
      <c r="C12" s="94"/>
      <c r="D12" s="78">
        <f>0.1*80000</f>
        <v>8000</v>
      </c>
      <c r="E12" s="78">
        <f>0.1*80000</f>
        <v>8000</v>
      </c>
      <c r="F12" s="80"/>
      <c r="G12" s="79"/>
      <c r="H12" s="95"/>
      <c r="I12" s="105"/>
      <c r="J12" s="49">
        <v>44368</v>
      </c>
      <c r="K12" s="141">
        <v>44641</v>
      </c>
      <c r="L12" s="83"/>
      <c r="M12" s="69"/>
    </row>
    <row r="13" spans="1:13" s="1" customFormat="1" ht="30.75" thickBot="1" x14ac:dyDescent="0.3">
      <c r="A13" s="116" t="s">
        <v>60</v>
      </c>
      <c r="B13" s="120" t="s">
        <v>54</v>
      </c>
      <c r="C13" s="96"/>
      <c r="D13" s="81"/>
      <c r="E13" s="81"/>
      <c r="F13" s="81"/>
      <c r="G13" s="84">
        <v>474000</v>
      </c>
      <c r="H13" s="97"/>
      <c r="I13" s="107">
        <f t="shared" ref="I13" si="0">SUM(C13:H13)</f>
        <v>474000</v>
      </c>
      <c r="J13" s="136">
        <v>45380</v>
      </c>
      <c r="K13" s="137" t="s">
        <v>37</v>
      </c>
      <c r="L13" s="138">
        <v>1580000</v>
      </c>
    </row>
    <row r="14" spans="1:13" s="98" customFormat="1" ht="17.25" thickBot="1" x14ac:dyDescent="0.3">
      <c r="B14" s="99" t="s">
        <v>57</v>
      </c>
      <c r="C14" s="100">
        <f>SUM(C3:C13)</f>
        <v>180000</v>
      </c>
      <c r="D14" s="101">
        <f>SUM(D3:D13)</f>
        <v>381600</v>
      </c>
      <c r="E14" s="101">
        <f>SUM(E3:E13)</f>
        <v>201600</v>
      </c>
      <c r="F14" s="101">
        <f>SUM(F3:F13)</f>
        <v>0</v>
      </c>
      <c r="G14" s="101">
        <f>SUM(G3:G13)</f>
        <v>986740.88</v>
      </c>
      <c r="H14" s="102">
        <f>SUM(H3:H13)</f>
        <v>759258.9</v>
      </c>
      <c r="I14" s="108"/>
      <c r="L14" s="103"/>
    </row>
  </sheetData>
  <mergeCells count="17">
    <mergeCell ref="L8:L12"/>
    <mergeCell ref="A1:A2"/>
    <mergeCell ref="B1:B2"/>
    <mergeCell ref="A3:A7"/>
    <mergeCell ref="A8:A12"/>
    <mergeCell ref="J1:K1"/>
    <mergeCell ref="C1:C2"/>
    <mergeCell ref="D1:D2"/>
    <mergeCell ref="E1:E2"/>
    <mergeCell ref="F1:F2"/>
    <mergeCell ref="G1:G2"/>
    <mergeCell ref="H1:H2"/>
    <mergeCell ref="I1:I2"/>
    <mergeCell ref="I3:I7"/>
    <mergeCell ref="I8:I12"/>
    <mergeCell ref="L1:L2"/>
    <mergeCell ref="L3:L7"/>
  </mergeCells>
  <phoneticPr fontId="9" type="noConversion"/>
  <conditionalFormatting sqref="B3:B14">
    <cfRule type="expression" dxfId="0" priority="14">
      <formula>AND($B3="",SUM($AD3:$BE3,$BN3:$BR3,$BU3:$BW3)&lt;&gt;0)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ContributiRichiesti</vt:lpstr>
      <vt:lpstr>ContributiAssegnati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Carletti, Stefano</dc:creator>
  <cp:lastModifiedBy>Carletti, Stefano</cp:lastModifiedBy>
  <cp:lastPrinted>2020-11-13T14:19:11Z</cp:lastPrinted>
  <dcterms:created xsi:type="dcterms:W3CDTF">2020-11-13T13:15:54Z</dcterms:created>
  <dcterms:modified xsi:type="dcterms:W3CDTF">2025-05-21T07:49:08Z</dcterms:modified>
</cp:coreProperties>
</file>